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wncloud\Investitori\rapoarte BVB\2025\"/>
    </mc:Choice>
  </mc:AlternateContent>
  <xr:revisionPtr revIDLastSave="0" documentId="13_ncr:1_{D39EAC4C-6F56-436F-9B39-AE9F2EDF5853}" xr6:coauthVersionLast="47" xr6:coauthVersionMax="47" xr10:uidLastSave="{00000000-0000-0000-0000-000000000000}"/>
  <bookViews>
    <workbookView xWindow="4170" yWindow="0" windowWidth="15030" windowHeight="14760" tabRatio="686" activeTab="3" xr2:uid="{00000000-000D-0000-FFFF-FFFF00000000}"/>
  </bookViews>
  <sheets>
    <sheet name="Index" sheetId="23" r:id="rId1"/>
    <sheet name="Indicatori cheie" sheetId="15" r:id="rId2"/>
    <sheet name="Sit veniturilor &amp; cheltuielilor" sheetId="13" r:id="rId3"/>
    <sheet name="Poziția Financiară" sheetId="12" r:id="rId4"/>
    <sheet name="Vânzări pe divizii" sheetId="21" r:id="rId5"/>
  </sheets>
  <definedNames>
    <definedName name="OLE_LINK1" localSheetId="1">'Indicatori cheie'!#REF!</definedName>
    <definedName name="OLE_LINK8" localSheetId="1">'Indicatori cheie'!#REF!</definedName>
    <definedName name="_xlnm.Print_Area" localSheetId="1">'Indicatori cheie'!$B$2:$B$15</definedName>
    <definedName name="_xlnm.Print_Area" localSheetId="3">'Poziția Financiară'!$B$1:$B$29</definedName>
    <definedName name="_xlnm.Print_Area" localSheetId="2">'Sit veniturilor &amp; cheltuielilor'!$B$1:$B$25</definedName>
    <definedName name="_xlnm.Print_Area" localSheetId="4">'Vânzări pe divizii'!#REF!</definedName>
  </definedNames>
  <calcPr calcId="181029"/>
</workbook>
</file>

<file path=xl/calcChain.xml><?xml version="1.0" encoding="utf-8"?>
<calcChain xmlns="http://schemas.openxmlformats.org/spreadsheetml/2006/main">
  <c r="C29" i="12" l="1"/>
  <c r="C25" i="12"/>
  <c r="C18" i="12"/>
  <c r="C9" i="12"/>
  <c r="C5" i="12"/>
  <c r="C15" i="12" s="1"/>
  <c r="D29" i="13" l="1"/>
  <c r="D25" i="13"/>
  <c r="D17" i="13"/>
  <c r="D16" i="13"/>
  <c r="D12" i="13"/>
  <c r="D7" i="13"/>
  <c r="D6" i="13"/>
  <c r="D5" i="13"/>
  <c r="D25" i="12"/>
  <c r="D29" i="12" s="1"/>
  <c r="D18" i="12"/>
  <c r="D9" i="12"/>
  <c r="D5" i="12"/>
  <c r="D15" i="12" s="1"/>
  <c r="D9" i="21"/>
  <c r="D15" i="13" l="1"/>
  <c r="D21" i="13"/>
  <c r="D32" i="13" s="1"/>
  <c r="D8" i="13"/>
  <c r="D22" i="13" s="1"/>
  <c r="D31" i="13" l="1"/>
  <c r="D33" i="13" s="1"/>
  <c r="D36" i="13" s="1"/>
</calcChain>
</file>

<file path=xl/sharedStrings.xml><?xml version="1.0" encoding="utf-8"?>
<sst xmlns="http://schemas.openxmlformats.org/spreadsheetml/2006/main" count="84" uniqueCount="78">
  <si>
    <t>Index - SIPEX rezultate financiare istorice</t>
  </si>
  <si>
    <t>Poziția financiară</t>
  </si>
  <si>
    <t>Situația veniturilor și cheltuielilor</t>
  </si>
  <si>
    <t xml:space="preserve">Vânzări pe divizii </t>
  </si>
  <si>
    <t>Cifra de afaceri</t>
  </si>
  <si>
    <t>Venituri totale</t>
  </si>
  <si>
    <t>Cheltuieli totale</t>
  </si>
  <si>
    <t>Profit brut</t>
  </si>
  <si>
    <t xml:space="preserve">Profit net </t>
  </si>
  <si>
    <t>Producţia vândută</t>
  </si>
  <si>
    <t>Venituri din vânzarea mărfurilor</t>
  </si>
  <si>
    <t>Alte venituri din exploatare</t>
  </si>
  <si>
    <t>VENITURI DIN EXPLOATARE - TOTAL</t>
  </si>
  <si>
    <t>Cheltuieli cu materiile prime şi materialele consumabile</t>
  </si>
  <si>
    <t>Alte cheltuieli materiale</t>
  </si>
  <si>
    <t>Alte cheltuieli externe (cu energia şi apa)</t>
  </si>
  <si>
    <t>Cheltuieli privind mărfurile</t>
  </si>
  <si>
    <t>Cheltuieli cu personalul</t>
  </si>
  <si>
    <t>Ajustări de valoare privind imobilizările corporale şi necorporale</t>
  </si>
  <si>
    <t>Alte cheltuieli de exploatare, din care:</t>
  </si>
  <si>
    <t>Cheltuieli privind prestaţiile externe</t>
  </si>
  <si>
    <t>Cheltuieli cu impozite, taxe și vărsăminte asimilate</t>
  </si>
  <si>
    <t>Alte cheltuieli</t>
  </si>
  <si>
    <t>Ajustări de valoare privind activele circulante</t>
  </si>
  <si>
    <t>Ajustări privind provizioanele</t>
  </si>
  <si>
    <t>CHELTUIELI DE EXPLOATARE – TOTAL</t>
  </si>
  <si>
    <t>Profitul sau Pierderea din Exploatare:</t>
  </si>
  <si>
    <t>Venituri din dobânzi</t>
  </si>
  <si>
    <t>Alte venituri financiare</t>
  </si>
  <si>
    <t>VENITURI FINANCIARE – TOTAL</t>
  </si>
  <si>
    <t>Ajustări de valoare privind imobilizările financiare și investițiile financiare deținute ca active circulante</t>
  </si>
  <si>
    <t>Cheltuieli privind dobânzile</t>
  </si>
  <si>
    <t>Alte cheltuieli financiare</t>
  </si>
  <si>
    <t>CHELTUIELI FINANCIARE – TOTAL</t>
  </si>
  <si>
    <t>PROFITUL SAU PIERDEREA FINANCIAR(Ă):</t>
  </si>
  <si>
    <t>VENITURI TOTALE</t>
  </si>
  <si>
    <t>CHELTUIELI TOTALE</t>
  </si>
  <si>
    <t>PROFITUL SAU PIERDEREA BRUT(Ă):</t>
  </si>
  <si>
    <t>Impozitul pe profit</t>
  </si>
  <si>
    <t>ACTIVE IMOBILIZATE din care:</t>
  </si>
  <si>
    <t>Imobilizări Necorporale</t>
  </si>
  <si>
    <t>Imobilizări Corporale</t>
  </si>
  <si>
    <t>Imobilizări Financiare</t>
  </si>
  <si>
    <t>ACTIVE CIRCULANTE din care:</t>
  </si>
  <si>
    <t>Stocuri</t>
  </si>
  <si>
    <t>Creanţe</t>
  </si>
  <si>
    <t>Investiţii Pe Termen Scurt</t>
  </si>
  <si>
    <t>Casa Şi Conturi La Banci</t>
  </si>
  <si>
    <t>Cheltuieli in avans</t>
  </si>
  <si>
    <t>TOTAL ACTIV</t>
  </si>
  <si>
    <t>Datorii pe termen scurt</t>
  </si>
  <si>
    <t>Datorii pe termen lung</t>
  </si>
  <si>
    <t>TOTAL DATORII</t>
  </si>
  <si>
    <t>Provizioane</t>
  </si>
  <si>
    <t>Venituri in avans</t>
  </si>
  <si>
    <t>Acțiuni proprii</t>
  </si>
  <si>
    <t>Pierderi legate de instrumente de capital</t>
  </si>
  <si>
    <t>Capital social</t>
  </si>
  <si>
    <t>Prime de capital</t>
  </si>
  <si>
    <t>Rezerve</t>
  </si>
  <si>
    <t>Profitul sau Pierderea Reportat</t>
  </si>
  <si>
    <t>Profitul sau Pierderea Exerciţiului Financiar</t>
  </si>
  <si>
    <t>Repartizarea profitului</t>
  </si>
  <si>
    <t>CAPITALURI PROPRII - TOTAL</t>
  </si>
  <si>
    <t>Tradițional</t>
  </si>
  <si>
    <t>B2B</t>
  </si>
  <si>
    <t>Magazin+Online</t>
  </si>
  <si>
    <t xml:space="preserve">Total </t>
  </si>
  <si>
    <t xml:space="preserve">
</t>
  </si>
  <si>
    <t>Situația individuală a profitului sau pierderii (RON)</t>
  </si>
  <si>
    <t>Indicatori cheie, în RON</t>
  </si>
  <si>
    <t>Indicatori cheie</t>
  </si>
  <si>
    <t>Situația individuală a poziției financiare, în RON</t>
  </si>
  <si>
    <t>Vânzări pe divizii, în RON</t>
  </si>
  <si>
    <t xml:space="preserve">PROFITUL SAU PIERDEREA NET(Ă) </t>
  </si>
  <si>
    <t>Cheltuieli cu impozitul pe profit la nivelul impozitului minim pe cifra de afaceri</t>
  </si>
  <si>
    <t>3L/2025</t>
  </si>
  <si>
    <t>6L/2025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</si>
</sst>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3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u/>
      <sz val="11"/>
      <color indexed="12"/>
      <name val="Arial"/>
      <family val="2"/>
    </font>
    <font>
      <b/>
      <sz val="10"/>
      <name val="Univers LT OMV 55 Roman"/>
    </font>
    <font>
      <b/>
      <sz val="11"/>
      <color indexed="8"/>
      <name val="Calibri"/>
      <family val="2"/>
      <scheme val="minor"/>
    </font>
    <font>
      <b/>
      <sz val="9"/>
      <name val="Roboto"/>
    </font>
    <font>
      <sz val="11"/>
      <color rgb="FF000000"/>
      <name val="Roboto"/>
    </font>
    <font>
      <u/>
      <sz val="10"/>
      <color indexed="12"/>
      <name val="Roboto"/>
    </font>
    <font>
      <u/>
      <sz val="11"/>
      <color indexed="12"/>
      <name val="Roboto"/>
    </font>
    <font>
      <b/>
      <sz val="11"/>
      <name val="Roboto"/>
    </font>
    <font>
      <b/>
      <sz val="11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thin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/>
      <diagonal/>
    </border>
    <border>
      <left style="double">
        <color theme="9"/>
      </left>
      <right/>
      <top/>
      <bottom/>
      <diagonal/>
    </border>
    <border>
      <left/>
      <right style="double">
        <color theme="9"/>
      </right>
      <top/>
      <bottom/>
      <diagonal/>
    </border>
    <border>
      <left style="double">
        <color theme="9"/>
      </left>
      <right/>
      <top/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/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</borders>
  <cellStyleXfs count="33">
    <xf numFmtId="164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" applyNumberFormat="0" applyFill="0" applyAlignment="0" applyProtection="0"/>
    <xf numFmtId="49" fontId="9" fillId="0" borderId="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164" fontId="8" fillId="0" borderId="0"/>
    <xf numFmtId="164" fontId="6" fillId="0" borderId="0"/>
    <xf numFmtId="164" fontId="6" fillId="0" borderId="0"/>
    <xf numFmtId="0" fontId="9" fillId="0" borderId="3" applyNumberFormat="0" applyFill="0" applyAlignment="0" applyProtection="0"/>
  </cellStyleXfs>
  <cellXfs count="69">
    <xf numFmtId="0" fontId="0" fillId="0" borderId="0" xfId="0" applyNumberFormat="1"/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/>
    <xf numFmtId="0" fontId="7" fillId="0" borderId="0" xfId="0" applyNumberFormat="1" applyFont="1"/>
    <xf numFmtId="0" fontId="3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5" fillId="0" borderId="0" xfId="0" applyNumberFormat="1" applyFont="1"/>
    <xf numFmtId="0" fontId="10" fillId="0" borderId="0" xfId="0" applyNumberFormat="1" applyFont="1"/>
    <xf numFmtId="0" fontId="7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>
      <alignment vertical="center" wrapText="1"/>
    </xf>
    <xf numFmtId="0" fontId="12" fillId="0" borderId="0" xfId="0" applyNumberFormat="1" applyFont="1"/>
    <xf numFmtId="49" fontId="13" fillId="0" borderId="0" xfId="0" applyNumberFormat="1" applyFont="1"/>
    <xf numFmtId="0" fontId="7" fillId="0" borderId="0" xfId="0" applyNumberFormat="1" applyFont="1" applyAlignment="1">
      <alignment horizontal="right"/>
    </xf>
    <xf numFmtId="49" fontId="17" fillId="0" borderId="0" xfId="7" applyNumberFormat="1" applyFont="1" applyAlignment="1" applyProtection="1"/>
    <xf numFmtId="4" fontId="5" fillId="0" borderId="0" xfId="0" applyNumberFormat="1" applyFont="1"/>
    <xf numFmtId="0" fontId="16" fillId="0" borderId="0" xfId="0" applyNumberFormat="1" applyFont="1" applyAlignment="1">
      <alignment vertical="center"/>
    </xf>
    <xf numFmtId="0" fontId="16" fillId="0" borderId="0" xfId="0" applyNumberFormat="1" applyFont="1"/>
    <xf numFmtId="0" fontId="15" fillId="0" borderId="0" xfId="0" applyNumberFormat="1" applyFont="1" applyAlignment="1">
      <alignment wrapText="1"/>
    </xf>
    <xf numFmtId="0" fontId="15" fillId="0" borderId="0" xfId="0" applyNumberFormat="1" applyFont="1"/>
    <xf numFmtId="43" fontId="0" fillId="0" borderId="0" xfId="1" applyFont="1" applyFill="1"/>
    <xf numFmtId="43" fontId="0" fillId="0" borderId="0" xfId="1" applyFont="1"/>
    <xf numFmtId="0" fontId="16" fillId="0" borderId="0" xfId="0" applyNumberFormat="1" applyFont="1" applyAlignment="1">
      <alignment horizontal="left" vertical="center" wrapText="1"/>
    </xf>
    <xf numFmtId="0" fontId="0" fillId="2" borderId="0" xfId="0" applyNumberFormat="1" applyFill="1"/>
    <xf numFmtId="0" fontId="2" fillId="0" borderId="0" xfId="7" applyNumberFormat="1" applyAlignment="1" applyProtection="1"/>
    <xf numFmtId="0" fontId="9" fillId="0" borderId="0" xfId="0" applyNumberFormat="1" applyFont="1"/>
    <xf numFmtId="43" fontId="5" fillId="0" borderId="0" xfId="1" applyFont="1" applyFill="1"/>
    <xf numFmtId="43" fontId="9" fillId="0" borderId="0" xfId="1" applyFont="1" applyFill="1"/>
    <xf numFmtId="43" fontId="9" fillId="0" borderId="0" xfId="1" applyFont="1"/>
    <xf numFmtId="2" fontId="9" fillId="0" borderId="0" xfId="0" applyNumberFormat="1" applyFont="1"/>
    <xf numFmtId="2" fontId="9" fillId="0" borderId="0" xfId="1" applyNumberFormat="1" applyFont="1" applyFill="1"/>
    <xf numFmtId="0" fontId="18" fillId="0" borderId="0" xfId="0" applyNumberFormat="1" applyFont="1"/>
    <xf numFmtId="49" fontId="19" fillId="0" borderId="0" xfId="0" applyNumberFormat="1" applyFont="1" applyAlignment="1">
      <alignment horizontal="left" wrapText="1"/>
    </xf>
    <xf numFmtId="0" fontId="5" fillId="0" borderId="9" xfId="0" applyNumberFormat="1" applyFont="1" applyBorder="1"/>
    <xf numFmtId="0" fontId="2" fillId="0" borderId="4" xfId="7" applyBorder="1" applyAlignment="1" applyProtection="1"/>
    <xf numFmtId="15" fontId="20" fillId="3" borderId="7" xfId="23" applyNumberFormat="1" applyFont="1" applyFill="1" applyBorder="1" applyAlignment="1">
      <alignment horizontal="left" vertical="center"/>
    </xf>
    <xf numFmtId="15" fontId="20" fillId="3" borderId="10" xfId="23" applyNumberFormat="1" applyFont="1" applyFill="1" applyBorder="1" applyAlignment="1">
      <alignment horizontal="left" vertical="center"/>
    </xf>
    <xf numFmtId="0" fontId="21" fillId="4" borderId="4" xfId="0" applyNumberFormat="1" applyFont="1" applyFill="1" applyBorder="1" applyAlignment="1">
      <alignment vertical="center" wrapText="1"/>
    </xf>
    <xf numFmtId="3" fontId="21" fillId="4" borderId="4" xfId="0" applyNumberFormat="1" applyFont="1" applyFill="1" applyBorder="1" applyAlignment="1">
      <alignment vertical="center" wrapText="1"/>
    </xf>
    <xf numFmtId="15" fontId="20" fillId="3" borderId="4" xfId="23" applyNumberFormat="1" applyFont="1" applyFill="1" applyBorder="1" applyAlignment="1">
      <alignment horizontal="left" vertical="center"/>
    </xf>
    <xf numFmtId="0" fontId="23" fillId="0" borderId="12" xfId="7" applyFont="1" applyBorder="1" applyAlignment="1" applyProtection="1"/>
    <xf numFmtId="0" fontId="22" fillId="0" borderId="12" xfId="7" applyFont="1" applyBorder="1" applyAlignment="1" applyProtection="1"/>
    <xf numFmtId="0" fontId="20" fillId="3" borderId="8" xfId="0" applyNumberFormat="1" applyFont="1" applyFill="1" applyBorder="1" applyAlignment="1">
      <alignment horizontal="left"/>
    </xf>
    <xf numFmtId="3" fontId="25" fillId="4" borderId="4" xfId="0" applyNumberFormat="1" applyFont="1" applyFill="1" applyBorder="1" applyAlignment="1">
      <alignment vertical="center" wrapText="1"/>
    </xf>
    <xf numFmtId="0" fontId="25" fillId="4" borderId="4" xfId="0" applyNumberFormat="1" applyFont="1" applyFill="1" applyBorder="1" applyAlignment="1">
      <alignment vertical="center" wrapText="1"/>
    </xf>
    <xf numFmtId="0" fontId="20" fillId="3" borderId="8" xfId="0" applyNumberFormat="1" applyFont="1" applyFill="1" applyBorder="1" applyAlignment="1">
      <alignment horizontal="center"/>
    </xf>
    <xf numFmtId="15" fontId="20" fillId="3" borderId="13" xfId="23" applyNumberFormat="1" applyFont="1" applyFill="1" applyBorder="1" applyAlignment="1">
      <alignment horizontal="left" vertical="center"/>
    </xf>
    <xf numFmtId="0" fontId="20" fillId="3" borderId="10" xfId="0" applyNumberFormat="1" applyFont="1" applyFill="1" applyBorder="1" applyAlignment="1">
      <alignment horizontal="left"/>
    </xf>
    <xf numFmtId="0" fontId="20" fillId="3" borderId="6" xfId="0" applyNumberFormat="1" applyFont="1" applyFill="1" applyBorder="1" applyAlignment="1">
      <alignment horizontal="center"/>
    </xf>
    <xf numFmtId="15" fontId="24" fillId="5" borderId="11" xfId="23" applyNumberFormat="1" applyFont="1" applyFill="1" applyBorder="1" applyAlignment="1">
      <alignment horizontal="left" vertical="center"/>
    </xf>
    <xf numFmtId="15" fontId="24" fillId="5" borderId="12" xfId="23" applyNumberFormat="1" applyFont="1" applyFill="1" applyBorder="1" applyAlignment="1">
      <alignment horizontal="center" vertical="center"/>
    </xf>
    <xf numFmtId="15" fontId="24" fillId="3" borderId="7" xfId="23" applyNumberFormat="1" applyFont="1" applyFill="1" applyBorder="1" applyAlignment="1">
      <alignment horizontal="left" vertical="center"/>
    </xf>
    <xf numFmtId="0" fontId="26" fillId="4" borderId="5" xfId="0" applyNumberFormat="1" applyFont="1" applyFill="1" applyBorder="1" applyAlignment="1">
      <alignment vertical="center" wrapText="1"/>
    </xf>
    <xf numFmtId="3" fontId="26" fillId="4" borderId="4" xfId="0" applyNumberFormat="1" applyFont="1" applyFill="1" applyBorder="1" applyAlignment="1">
      <alignment vertical="center" wrapText="1"/>
    </xf>
    <xf numFmtId="0" fontId="27" fillId="4" borderId="5" xfId="0" applyNumberFormat="1" applyFont="1" applyFill="1" applyBorder="1" applyAlignment="1">
      <alignment vertical="center" wrapText="1"/>
    </xf>
    <xf numFmtId="3" fontId="27" fillId="4" borderId="4" xfId="0" applyNumberFormat="1" applyFont="1" applyFill="1" applyBorder="1" applyAlignment="1">
      <alignment vertical="center" wrapText="1"/>
    </xf>
    <xf numFmtId="0" fontId="26" fillId="4" borderId="4" xfId="0" applyNumberFormat="1" applyFont="1" applyFill="1" applyBorder="1" applyAlignment="1">
      <alignment vertical="center" wrapText="1"/>
    </xf>
    <xf numFmtId="0" fontId="27" fillId="4" borderId="4" xfId="0" applyNumberFormat="1" applyFont="1" applyFill="1" applyBorder="1" applyAlignment="1">
      <alignment vertical="center" wrapText="1"/>
    </xf>
    <xf numFmtId="0" fontId="27" fillId="4" borderId="4" xfId="0" applyNumberFormat="1" applyFont="1" applyFill="1" applyBorder="1" applyAlignment="1">
      <alignment horizontal="left" vertical="center" wrapText="1" indent="1"/>
    </xf>
    <xf numFmtId="3" fontId="26" fillId="2" borderId="4" xfId="0" applyNumberFormat="1" applyFont="1" applyFill="1" applyBorder="1" applyAlignment="1">
      <alignment vertical="center" wrapText="1"/>
    </xf>
    <xf numFmtId="15" fontId="20" fillId="3" borderId="13" xfId="23" applyNumberFormat="1" applyFont="1" applyFill="1" applyBorder="1" applyAlignment="1">
      <alignment horizontal="center" vertical="center"/>
    </xf>
    <xf numFmtId="15" fontId="20" fillId="3" borderId="6" xfId="23" applyNumberFormat="1" applyFont="1" applyFill="1" applyBorder="1" applyAlignment="1">
      <alignment horizontal="center" vertical="center"/>
    </xf>
    <xf numFmtId="0" fontId="27" fillId="4" borderId="11" xfId="0" applyNumberFormat="1" applyFont="1" applyFill="1" applyBorder="1" applyAlignment="1">
      <alignment vertical="center" wrapText="1"/>
    </xf>
    <xf numFmtId="0" fontId="20" fillId="3" borderId="14" xfId="0" applyNumberFormat="1" applyFont="1" applyFill="1" applyBorder="1" applyAlignment="1">
      <alignment horizontal="center"/>
    </xf>
    <xf numFmtId="3" fontId="28" fillId="4" borderId="0" xfId="0" applyNumberFormat="1" applyFont="1" applyFill="1" applyAlignment="1">
      <alignment horizontal="center" vertical="center" wrapText="1"/>
    </xf>
    <xf numFmtId="3" fontId="29" fillId="4" borderId="0" xfId="0" applyNumberFormat="1" applyFont="1" applyFill="1" applyAlignment="1">
      <alignment horizontal="center" vertical="center" wrapText="1"/>
    </xf>
    <xf numFmtId="3" fontId="26" fillId="4" borderId="14" xfId="0" applyNumberFormat="1" applyFont="1" applyFill="1" applyBorder="1" applyAlignment="1">
      <alignment vertical="center" wrapText="1"/>
    </xf>
    <xf numFmtId="0" fontId="16" fillId="0" borderId="0" xfId="0" applyNumberFormat="1" applyFont="1" applyAlignment="1">
      <alignment horizontal="left" vertical="center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9000000}"/>
    <cellStyle name="Percent 2 2" xfId="25" xr:uid="{00000000-0005-0000-0000-00001A000000}"/>
    <cellStyle name="Percent 3" xfId="26" xr:uid="{00000000-0005-0000-0000-00001B000000}"/>
    <cellStyle name="Standard FIRE.sys" xfId="27" xr:uid="{00000000-0005-0000-0000-00001C000000}"/>
    <cellStyle name="Standard neue Gruppe" xfId="28" xr:uid="{00000000-0005-0000-0000-00001D000000}"/>
    <cellStyle name="Style 1" xfId="29" xr:uid="{00000000-0005-0000-0000-00001E000000}"/>
    <cellStyle name="Style 1 2" xfId="30" xr:uid="{00000000-0005-0000-0000-00001F000000}"/>
    <cellStyle name="Style 1 3" xfId="31" xr:uid="{00000000-0005-0000-0000-000020000000}"/>
    <cellStyle name="Zwischensumme" xfId="32" xr:uid="{00000000-0005-0000-0000-000021000000}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showGridLines="0" workbookViewId="0">
      <selection activeCell="E26" sqref="E26"/>
    </sheetView>
  </sheetViews>
  <sheetFormatPr defaultColWidth="9.28515625" defaultRowHeight="12.75"/>
  <cols>
    <col min="1" max="1" width="4.7109375" style="7" customWidth="1"/>
    <col min="2" max="2" width="50.28515625" style="7" customWidth="1"/>
    <col min="3" max="3" width="8.28515625" style="7" customWidth="1"/>
    <col min="4" max="16384" width="9.28515625" style="7"/>
  </cols>
  <sheetData>
    <row r="2" spans="1:2" ht="13.5" thickBot="1"/>
    <row r="3" spans="1:2" ht="14.25" thickTop="1" thickBot="1">
      <c r="B3" s="40" t="s">
        <v>0</v>
      </c>
    </row>
    <row r="4" spans="1:2" ht="20.25" customHeight="1" thickTop="1" thickBot="1">
      <c r="A4" s="34"/>
      <c r="B4" s="35" t="s">
        <v>71</v>
      </c>
    </row>
    <row r="5" spans="1:2" ht="18.75" customHeight="1" thickTop="1" thickBot="1">
      <c r="A5" s="34"/>
      <c r="B5" s="41" t="s">
        <v>2</v>
      </c>
    </row>
    <row r="6" spans="1:2" ht="18" customHeight="1" thickTop="1" thickBot="1">
      <c r="A6" s="34"/>
      <c r="B6" s="42" t="s">
        <v>1</v>
      </c>
    </row>
    <row r="7" spans="1:2" ht="18" customHeight="1" thickTop="1" thickBot="1">
      <c r="A7" s="34"/>
      <c r="B7" s="41" t="s">
        <v>2</v>
      </c>
    </row>
    <row r="8" spans="1:2" ht="18.75" customHeight="1" thickTop="1" thickBot="1">
      <c r="A8" s="34"/>
      <c r="B8" s="42" t="s">
        <v>3</v>
      </c>
    </row>
    <row r="9" spans="1:2" ht="18.75" customHeight="1" thickTop="1">
      <c r="B9" s="15"/>
    </row>
    <row r="27" spans="13:13">
      <c r="M27" s="25"/>
    </row>
  </sheetData>
  <phoneticPr fontId="4" type="noConversion"/>
  <hyperlinks>
    <hyperlink ref="B5" location="'Sit veniturilor &amp; cheltuielilor'!A1" display="Situatia veniturilor si cheltuielilor" xr:uid="{00000000-0004-0000-0000-000001000000}"/>
    <hyperlink ref="B6" location="'Poziția Financiară'!Print_Area" display="Poziția financiară" xr:uid="{00000000-0004-0000-0000-000002000000}"/>
    <hyperlink ref="B7" location="'Sit veniturilor &amp; cheltuielilor'!Print_Area" display="Situatia veniturilor si cheltuielilor" xr:uid="{00000000-0004-0000-0000-000003000000}"/>
    <hyperlink ref="B8" location="'Vânzări pe divizii'!Print_Area" display="Vânzări pe divizii " xr:uid="{00000000-0004-0000-0000-000004000000}"/>
    <hyperlink ref="B4" location="'Indicatori cheie'!Print_Area" display="Indicatori cheie" xr:uid="{00000000-0004-0000-0000-000000000000}"/>
  </hyperlinks>
  <pageMargins left="0.75" right="0.75" top="1" bottom="1" header="0.5" footer="0.5"/>
  <pageSetup paperSize="9" orientation="portrait" r:id="rId1"/>
  <headerFooter alignWithMargins="0"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Z69"/>
  <sheetViews>
    <sheetView showGridLines="0" zoomScaleNormal="100" workbookViewId="0">
      <selection activeCell="B20" sqref="B20"/>
    </sheetView>
  </sheetViews>
  <sheetFormatPr defaultColWidth="9.28515625" defaultRowHeight="12.75"/>
  <cols>
    <col min="1" max="1" width="4.7109375" style="2" customWidth="1"/>
    <col min="2" max="2" width="40.7109375" style="2" customWidth="1"/>
    <col min="3" max="4" width="12.5703125" style="2" customWidth="1"/>
    <col min="5" max="6" width="11.28515625" style="2" customWidth="1"/>
    <col min="7" max="16384" width="9.28515625" style="2"/>
  </cols>
  <sheetData>
    <row r="2" spans="2:156" ht="13.5" thickBot="1">
      <c r="B2" s="3"/>
      <c r="C2" s="3"/>
      <c r="D2" s="3"/>
      <c r="E2" s="3"/>
      <c r="F2" s="3"/>
      <c r="G2" s="3"/>
    </row>
    <row r="3" spans="2:156" ht="13.5" thickTop="1">
      <c r="B3" s="36" t="s">
        <v>70</v>
      </c>
      <c r="C3" s="61"/>
      <c r="D3" s="61"/>
      <c r="E3" s="12"/>
      <c r="F3" s="12"/>
      <c r="G3" s="3"/>
    </row>
    <row r="4" spans="2:156" s="4" customFormat="1" ht="13.5" thickBot="1">
      <c r="B4" s="37"/>
      <c r="C4" s="62" t="s">
        <v>76</v>
      </c>
      <c r="D4" s="62" t="s">
        <v>77</v>
      </c>
    </row>
    <row r="5" spans="2:156" s="32" customFormat="1" ht="14.25" thickTop="1" thickBot="1">
      <c r="B5" s="63" t="s">
        <v>4</v>
      </c>
      <c r="C5" s="56">
        <v>66502473.799999997</v>
      </c>
      <c r="D5" s="56">
        <v>156268405.83000001</v>
      </c>
    </row>
    <row r="6" spans="2:156" ht="14.25" thickTop="1" thickBot="1">
      <c r="B6" s="63" t="s">
        <v>5</v>
      </c>
      <c r="C6" s="56">
        <v>68096249</v>
      </c>
      <c r="D6" s="56">
        <v>159962873</v>
      </c>
    </row>
    <row r="7" spans="2:156" ht="14.25" thickTop="1" thickBot="1">
      <c r="B7" s="58" t="s">
        <v>6</v>
      </c>
      <c r="C7" s="56">
        <v>69316794</v>
      </c>
      <c r="D7" s="56">
        <v>156174202</v>
      </c>
    </row>
    <row r="8" spans="2:156" ht="14.25" thickTop="1" thickBot="1">
      <c r="B8" s="58" t="s">
        <v>7</v>
      </c>
      <c r="C8" s="56">
        <v>-1220545</v>
      </c>
      <c r="D8" s="56">
        <v>3788671</v>
      </c>
    </row>
    <row r="9" spans="2:156" s="32" customFormat="1" ht="14.25" thickTop="1" thickBot="1">
      <c r="B9" s="58" t="s">
        <v>8</v>
      </c>
      <c r="C9" s="56">
        <v>-1898655</v>
      </c>
      <c r="D9" s="56">
        <v>2192851.5499999998</v>
      </c>
    </row>
    <row r="10" spans="2:156" ht="13.5" thickTop="1">
      <c r="B10" s="6"/>
      <c r="C10" s="6"/>
      <c r="D10" s="6"/>
      <c r="E10" s="5"/>
      <c r="F10" s="5"/>
      <c r="G10" s="3"/>
    </row>
    <row r="11" spans="2:156" ht="13.5">
      <c r="B11" s="19"/>
      <c r="C11" s="19"/>
      <c r="D11" s="19"/>
      <c r="E11" s="19"/>
      <c r="F11" s="19"/>
      <c r="G11" s="3"/>
    </row>
    <row r="12" spans="2:156" ht="13.5" customHeight="1">
      <c r="B12" s="19"/>
      <c r="C12" s="19"/>
      <c r="D12" s="19"/>
      <c r="E12" s="19"/>
      <c r="F12" s="19"/>
      <c r="G12" s="3"/>
    </row>
    <row r="13" spans="2:156" ht="13.5">
      <c r="B13" s="20"/>
      <c r="C13" s="20"/>
      <c r="D13" s="20"/>
      <c r="E13" s="20"/>
      <c r="F13" s="20"/>
      <c r="G13" s="3"/>
    </row>
    <row r="14" spans="2:156" ht="13.5">
      <c r="B14" s="68"/>
      <c r="C14" s="68"/>
      <c r="D14" s="68"/>
      <c r="E14" s="11"/>
      <c r="F14" s="11"/>
      <c r="G14" s="3"/>
    </row>
    <row r="15" spans="2:156" ht="13.5">
      <c r="B15" s="23"/>
      <c r="C15" s="23"/>
      <c r="D15" s="23"/>
      <c r="E15" s="11"/>
      <c r="F15" s="11"/>
      <c r="G15" s="3"/>
    </row>
    <row r="16" spans="2:156">
      <c r="B16" s="18"/>
      <c r="C16" s="18"/>
      <c r="D16" s="18"/>
      <c r="E16" s="18"/>
      <c r="F16" s="18"/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</row>
    <row r="17" spans="2:156">
      <c r="B17" s="18"/>
      <c r="C17" s="18"/>
      <c r="D17" s="18"/>
      <c r="E17" s="18"/>
      <c r="F17" s="18"/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</row>
    <row r="18" spans="2:156" ht="13.5">
      <c r="B18" s="10"/>
      <c r="C18" s="10"/>
      <c r="D18" s="10"/>
      <c r="E18" s="10"/>
      <c r="F18" s="10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</row>
    <row r="19" spans="2:156">
      <c r="B19" s="3"/>
      <c r="C19" s="3"/>
      <c r="D19" s="3"/>
      <c r="E19" s="3"/>
      <c r="F19" s="3"/>
      <c r="G19" s="3"/>
    </row>
    <row r="20" spans="2:156">
      <c r="B20" s="3"/>
      <c r="C20" s="3"/>
      <c r="D20" s="3"/>
      <c r="E20" s="3"/>
      <c r="F20" s="3"/>
      <c r="G20" s="3"/>
    </row>
    <row r="21" spans="2:156">
      <c r="B21" s="14"/>
      <c r="C21" s="14"/>
      <c r="D21" s="14"/>
      <c r="E21" s="14"/>
      <c r="F21" s="14"/>
      <c r="G21" s="3"/>
    </row>
    <row r="22" spans="2:156">
      <c r="B22" s="3"/>
      <c r="C22" s="3"/>
      <c r="D22" s="3"/>
      <c r="E22" s="3"/>
      <c r="F22" s="3"/>
      <c r="G22" s="3"/>
    </row>
    <row r="23" spans="2:156">
      <c r="B23" s="3"/>
      <c r="C23" s="3"/>
      <c r="D23" s="3"/>
      <c r="E23" s="3"/>
      <c r="F23" s="3"/>
      <c r="G23" s="3"/>
    </row>
    <row r="24" spans="2:156">
      <c r="B24" s="3"/>
      <c r="C24" s="3"/>
      <c r="D24" s="3"/>
      <c r="E24" s="3"/>
      <c r="F24" s="3"/>
      <c r="G24" s="3"/>
    </row>
    <row r="25" spans="2:156">
      <c r="B25" s="3"/>
      <c r="C25" s="3"/>
      <c r="D25" s="3"/>
      <c r="E25" s="3"/>
      <c r="F25" s="3"/>
      <c r="G25" s="3"/>
    </row>
    <row r="26" spans="2:156">
      <c r="B26" s="3"/>
      <c r="C26" s="3"/>
      <c r="D26" s="3"/>
      <c r="E26" s="3"/>
      <c r="F26" s="3"/>
      <c r="G26" s="3"/>
    </row>
    <row r="27" spans="2:156">
      <c r="B27" s="3"/>
      <c r="C27" s="3"/>
      <c r="D27" s="3"/>
      <c r="E27" s="3"/>
      <c r="F27" s="3"/>
      <c r="G27" s="3"/>
    </row>
    <row r="28" spans="2:156">
      <c r="B28" s="3"/>
      <c r="C28" s="3"/>
      <c r="D28" s="3"/>
      <c r="E28" s="3"/>
      <c r="F28" s="3"/>
      <c r="G28" s="3"/>
    </row>
    <row r="29" spans="2:156">
      <c r="B29" s="3"/>
      <c r="C29" s="3"/>
      <c r="D29" s="3"/>
      <c r="E29" s="3"/>
      <c r="F29" s="3"/>
      <c r="G29" s="3"/>
    </row>
    <row r="30" spans="2:156">
      <c r="B30" s="3"/>
      <c r="C30" s="3"/>
      <c r="D30" s="3"/>
      <c r="E30" s="3"/>
      <c r="F30" s="3"/>
      <c r="G30" s="3"/>
    </row>
    <row r="31" spans="2:156">
      <c r="B31" s="3"/>
      <c r="C31" s="3"/>
      <c r="D31" s="3"/>
      <c r="E31" s="3"/>
      <c r="F31" s="3"/>
      <c r="G31" s="3"/>
    </row>
    <row r="32" spans="2:156">
      <c r="B32" s="3"/>
      <c r="C32" s="3"/>
      <c r="D32" s="3"/>
      <c r="E32" s="3"/>
      <c r="F32" s="3"/>
      <c r="G32" s="3"/>
    </row>
    <row r="33" spans="2:7">
      <c r="B33" s="3"/>
      <c r="C33" s="3"/>
      <c r="D33" s="3"/>
      <c r="E33" s="3"/>
      <c r="F33" s="3"/>
      <c r="G33" s="3"/>
    </row>
    <row r="34" spans="2:7">
      <c r="B34" s="3"/>
      <c r="C34" s="3"/>
      <c r="D34" s="3"/>
      <c r="E34" s="3"/>
      <c r="F34" s="3"/>
      <c r="G34" s="3"/>
    </row>
    <row r="35" spans="2:7">
      <c r="B35" s="3"/>
      <c r="C35" s="3"/>
      <c r="D35" s="3"/>
      <c r="E35" s="3"/>
      <c r="F35" s="3"/>
      <c r="G35" s="3"/>
    </row>
    <row r="36" spans="2:7">
      <c r="B36" s="3"/>
      <c r="C36" s="3"/>
      <c r="D36" s="3"/>
      <c r="E36" s="3"/>
      <c r="F36" s="3"/>
      <c r="G36" s="3"/>
    </row>
    <row r="37" spans="2:7">
      <c r="B37" s="3"/>
      <c r="C37" s="3"/>
      <c r="D37" s="3"/>
      <c r="E37" s="3"/>
      <c r="F37" s="3"/>
      <c r="G37" s="3"/>
    </row>
    <row r="38" spans="2:7">
      <c r="B38" s="3"/>
      <c r="C38" s="3"/>
      <c r="D38" s="3"/>
      <c r="E38" s="3"/>
      <c r="F38" s="3"/>
      <c r="G38" s="3"/>
    </row>
    <row r="39" spans="2:7">
      <c r="B39" s="3"/>
      <c r="C39" s="3"/>
      <c r="D39" s="3"/>
      <c r="E39" s="3"/>
      <c r="F39" s="3"/>
      <c r="G39" s="3"/>
    </row>
    <row r="40" spans="2:7">
      <c r="B40" s="3"/>
      <c r="C40" s="3"/>
      <c r="D40" s="3"/>
      <c r="E40" s="3"/>
      <c r="F40" s="3"/>
      <c r="G40" s="3"/>
    </row>
    <row r="41" spans="2:7">
      <c r="B41" s="3"/>
      <c r="C41" s="3"/>
      <c r="D41" s="3"/>
      <c r="E41" s="3"/>
      <c r="F41" s="3"/>
      <c r="G41" s="3"/>
    </row>
    <row r="42" spans="2:7">
      <c r="B42" s="3"/>
      <c r="C42" s="3"/>
      <c r="D42" s="3"/>
      <c r="E42" s="3"/>
      <c r="F42" s="3"/>
      <c r="G42" s="3"/>
    </row>
    <row r="43" spans="2:7">
      <c r="B43" s="3"/>
      <c r="C43" s="3"/>
      <c r="D43" s="3"/>
      <c r="E43" s="3"/>
      <c r="F43" s="3"/>
      <c r="G43" s="3"/>
    </row>
    <row r="44" spans="2:7">
      <c r="B44" s="3"/>
      <c r="C44" s="3"/>
      <c r="D44" s="3"/>
      <c r="E44" s="3"/>
      <c r="F44" s="3"/>
      <c r="G44" s="3"/>
    </row>
    <row r="45" spans="2:7">
      <c r="B45" s="3"/>
      <c r="C45" s="3"/>
      <c r="D45" s="3"/>
      <c r="E45" s="3"/>
      <c r="F45" s="3"/>
      <c r="G45" s="3"/>
    </row>
    <row r="46" spans="2:7">
      <c r="B46" s="3"/>
      <c r="C46" s="3"/>
      <c r="D46" s="3"/>
      <c r="E46" s="3"/>
      <c r="F46" s="3"/>
      <c r="G46" s="3"/>
    </row>
    <row r="47" spans="2:7">
      <c r="B47" s="3"/>
      <c r="C47" s="3"/>
      <c r="D47" s="3"/>
      <c r="E47" s="3"/>
      <c r="F47" s="3"/>
      <c r="G47" s="3"/>
    </row>
    <row r="48" spans="2:7">
      <c r="B48" s="3"/>
      <c r="C48" s="3"/>
      <c r="D48" s="3"/>
      <c r="E48" s="3"/>
      <c r="F48" s="3"/>
      <c r="G48" s="3"/>
    </row>
    <row r="49" spans="2:7">
      <c r="B49" s="3"/>
      <c r="C49" s="3"/>
      <c r="D49" s="3"/>
      <c r="E49" s="3"/>
      <c r="F49" s="3"/>
      <c r="G49" s="3"/>
    </row>
    <row r="50" spans="2:7">
      <c r="B50" s="3"/>
      <c r="C50" s="3"/>
      <c r="D50" s="3"/>
      <c r="E50" s="3"/>
      <c r="F50" s="3"/>
      <c r="G50" s="3"/>
    </row>
    <row r="51" spans="2:7">
      <c r="B51" s="3"/>
      <c r="C51" s="3"/>
      <c r="D51" s="3"/>
      <c r="E51" s="3"/>
      <c r="F51" s="3"/>
      <c r="G51" s="3"/>
    </row>
    <row r="52" spans="2:7">
      <c r="B52" s="3"/>
      <c r="C52" s="3"/>
      <c r="D52" s="3"/>
      <c r="E52" s="3"/>
      <c r="F52" s="3"/>
      <c r="G52" s="3"/>
    </row>
    <row r="53" spans="2:7">
      <c r="B53" s="3"/>
      <c r="C53" s="3"/>
      <c r="D53" s="3"/>
      <c r="E53" s="3"/>
      <c r="F53" s="3"/>
      <c r="G53" s="3"/>
    </row>
    <row r="54" spans="2:7">
      <c r="B54" s="3"/>
      <c r="C54" s="3"/>
      <c r="D54" s="3"/>
      <c r="E54" s="3"/>
      <c r="F54" s="3"/>
      <c r="G54" s="3"/>
    </row>
    <row r="55" spans="2:7">
      <c r="B55" s="3"/>
      <c r="C55" s="3"/>
      <c r="D55" s="3"/>
      <c r="E55" s="3"/>
      <c r="F55" s="3"/>
      <c r="G55" s="3"/>
    </row>
    <row r="56" spans="2:7">
      <c r="B56" s="3"/>
      <c r="C56" s="3"/>
      <c r="D56" s="3"/>
      <c r="E56" s="3"/>
      <c r="F56" s="3"/>
      <c r="G56" s="3"/>
    </row>
    <row r="57" spans="2:7">
      <c r="B57" s="3"/>
      <c r="C57" s="3"/>
      <c r="D57" s="3"/>
      <c r="E57" s="3"/>
      <c r="F57" s="3"/>
      <c r="G57" s="3"/>
    </row>
    <row r="58" spans="2:7">
      <c r="B58" s="3"/>
      <c r="C58" s="3"/>
      <c r="D58" s="3"/>
      <c r="E58" s="3"/>
      <c r="F58" s="3"/>
      <c r="G58" s="3"/>
    </row>
    <row r="59" spans="2:7">
      <c r="B59" s="3"/>
      <c r="C59" s="3"/>
      <c r="D59" s="3"/>
      <c r="E59" s="3"/>
      <c r="F59" s="3"/>
      <c r="G59" s="3"/>
    </row>
    <row r="60" spans="2:7">
      <c r="B60" s="3"/>
      <c r="C60" s="3"/>
      <c r="D60" s="3"/>
      <c r="E60" s="3"/>
      <c r="F60" s="3"/>
      <c r="G60" s="3"/>
    </row>
    <row r="61" spans="2:7">
      <c r="B61" s="3"/>
      <c r="C61" s="3"/>
      <c r="D61" s="3"/>
      <c r="E61" s="3"/>
      <c r="F61" s="3"/>
      <c r="G61" s="3"/>
    </row>
    <row r="62" spans="2:7">
      <c r="B62" s="3"/>
      <c r="C62" s="3"/>
      <c r="D62" s="3"/>
      <c r="E62" s="3"/>
      <c r="F62" s="3"/>
      <c r="G62" s="3"/>
    </row>
    <row r="63" spans="2:7">
      <c r="B63" s="3"/>
      <c r="C63" s="3"/>
      <c r="D63" s="3"/>
      <c r="E63" s="3"/>
      <c r="F63" s="3"/>
      <c r="G63" s="3"/>
    </row>
    <row r="64" spans="2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</sheetData>
  <mergeCells count="1">
    <mergeCell ref="B14:D14"/>
  </mergeCells>
  <phoneticPr fontId="4" type="noConversion"/>
  <pageMargins left="0.75" right="0.75" top="0" bottom="0" header="0.5" footer="0.5"/>
  <pageSetup scale="10" orientation="portrait" r:id="rId1"/>
  <headerFooter alignWithMargins="0"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37"/>
  <sheetViews>
    <sheetView showGridLines="0" topLeftCell="A16" zoomScale="98" zoomScaleNormal="98" workbookViewId="0">
      <selection activeCell="C42" sqref="C42"/>
    </sheetView>
  </sheetViews>
  <sheetFormatPr defaultColWidth="9.28515625" defaultRowHeight="12.75"/>
  <cols>
    <col min="1" max="1" width="4.5703125" customWidth="1"/>
    <col min="2" max="2" width="53.5703125" customWidth="1"/>
    <col min="3" max="4" width="12.7109375" customWidth="1"/>
  </cols>
  <sheetData>
    <row r="1" spans="2:6" ht="15.75" thickTop="1">
      <c r="B1" s="52" t="s">
        <v>69</v>
      </c>
      <c r="C1" s="61"/>
      <c r="D1" s="61"/>
    </row>
    <row r="2" spans="2:6">
      <c r="B2" s="43"/>
      <c r="C2" s="64"/>
      <c r="D2" s="64"/>
    </row>
    <row r="3" spans="2:6" ht="13.5" thickBot="1">
      <c r="B3" s="37"/>
      <c r="C3" s="62" t="s">
        <v>76</v>
      </c>
      <c r="D3" s="62" t="s">
        <v>77</v>
      </c>
    </row>
    <row r="4" spans="2:6" ht="14.25" thickTop="1" thickBot="1">
      <c r="B4" s="53" t="s">
        <v>4</v>
      </c>
      <c r="C4" s="54">
        <v>66502474</v>
      </c>
      <c r="D4" s="54">
        <v>156268406</v>
      </c>
    </row>
    <row r="5" spans="2:6" s="7" customFormat="1" ht="14.25" thickTop="1" thickBot="1">
      <c r="B5" s="55" t="s">
        <v>9</v>
      </c>
      <c r="C5" s="56">
        <v>2123526</v>
      </c>
      <c r="D5" s="56">
        <f>4745537+4674</f>
        <v>4750211</v>
      </c>
    </row>
    <row r="6" spans="2:6" ht="14.25" thickTop="1" thickBot="1">
      <c r="B6" s="55" t="s">
        <v>10</v>
      </c>
      <c r="C6" s="56">
        <v>64378947</v>
      </c>
      <c r="D6" s="56">
        <f>158966948-7444079</f>
        <v>151522869</v>
      </c>
      <c r="E6" s="21"/>
    </row>
    <row r="7" spans="2:6" s="26" customFormat="1" ht="14.25" thickTop="1" thickBot="1">
      <c r="B7" s="55" t="s">
        <v>11</v>
      </c>
      <c r="C7" s="56">
        <v>1494160</v>
      </c>
      <c r="D7" s="56">
        <f>3323282+20310</f>
        <v>3343592</v>
      </c>
      <c r="E7" s="28"/>
    </row>
    <row r="8" spans="2:6" s="7" customFormat="1" ht="14.25" thickTop="1" thickBot="1">
      <c r="B8" s="53" t="s">
        <v>12</v>
      </c>
      <c r="C8" s="54">
        <v>67996633</v>
      </c>
      <c r="D8" s="54">
        <f>D5+D6+D7</f>
        <v>159616672</v>
      </c>
      <c r="E8" s="27"/>
    </row>
    <row r="9" spans="2:6" s="7" customFormat="1" ht="14.25" thickTop="1" thickBot="1">
      <c r="B9" s="55" t="s">
        <v>13</v>
      </c>
      <c r="C9" s="56">
        <v>2089153</v>
      </c>
      <c r="D9" s="56">
        <v>4509010</v>
      </c>
      <c r="E9" s="27"/>
    </row>
    <row r="10" spans="2:6" ht="14.25" thickTop="1" thickBot="1">
      <c r="B10" s="55" t="s">
        <v>14</v>
      </c>
      <c r="C10" s="56">
        <v>229192</v>
      </c>
      <c r="D10" s="56">
        <v>506641</v>
      </c>
      <c r="E10" s="21"/>
    </row>
    <row r="11" spans="2:6" ht="14.25" thickTop="1" thickBot="1">
      <c r="B11" s="55" t="s">
        <v>15</v>
      </c>
      <c r="C11" s="56">
        <v>185733</v>
      </c>
      <c r="D11" s="56">
        <v>288643</v>
      </c>
      <c r="E11" s="21"/>
    </row>
    <row r="12" spans="2:6" s="7" customFormat="1" ht="14.25" thickTop="1" thickBot="1">
      <c r="B12" s="55" t="s">
        <v>16</v>
      </c>
      <c r="C12" s="56">
        <v>56089437</v>
      </c>
      <c r="D12" s="56">
        <f>141482189-13431601</f>
        <v>128050588</v>
      </c>
      <c r="E12" s="27"/>
    </row>
    <row r="13" spans="2:6" ht="14.25" thickTop="1" thickBot="1">
      <c r="B13" s="55" t="s">
        <v>17</v>
      </c>
      <c r="C13" s="56">
        <v>6187663</v>
      </c>
      <c r="D13" s="56">
        <v>12700824</v>
      </c>
      <c r="E13" s="21"/>
    </row>
    <row r="14" spans="2:6" s="7" customFormat="1" ht="14.25" thickTop="1" thickBot="1">
      <c r="B14" s="55" t="s">
        <v>18</v>
      </c>
      <c r="C14" s="56">
        <v>890020</v>
      </c>
      <c r="D14" s="56">
        <v>1781590</v>
      </c>
      <c r="E14" s="27"/>
      <c r="F14" s="65"/>
    </row>
    <row r="15" spans="2:6" s="26" customFormat="1" ht="14.25" thickTop="1" thickBot="1">
      <c r="B15" s="55" t="s">
        <v>19</v>
      </c>
      <c r="C15" s="54">
        <v>3385598</v>
      </c>
      <c r="D15" s="54">
        <f>D16+D17+D18</f>
        <v>8088711</v>
      </c>
      <c r="E15" s="28"/>
      <c r="F15" s="66"/>
    </row>
    <row r="16" spans="2:6" s="7" customFormat="1" ht="14.25" thickTop="1" thickBot="1">
      <c r="B16" s="55" t="s">
        <v>20</v>
      </c>
      <c r="C16" s="56">
        <v>2110331</v>
      </c>
      <c r="D16" s="56">
        <f>2979302+1321628+30000</f>
        <v>4330930</v>
      </c>
      <c r="E16" s="27"/>
      <c r="F16" s="65"/>
    </row>
    <row r="17" spans="2:6" s="7" customFormat="1" ht="14.25" thickTop="1" thickBot="1">
      <c r="B17" s="55" t="s">
        <v>21</v>
      </c>
      <c r="C17" s="56">
        <v>268207</v>
      </c>
      <c r="D17" s="56">
        <f>547686+344</f>
        <v>548030</v>
      </c>
      <c r="E17" s="27"/>
      <c r="F17" s="65"/>
    </row>
    <row r="18" spans="2:6" ht="14.25" thickTop="1" thickBot="1">
      <c r="B18" s="55" t="s">
        <v>22</v>
      </c>
      <c r="C18" s="56">
        <v>1007060</v>
      </c>
      <c r="D18" s="56">
        <v>3209751</v>
      </c>
      <c r="E18" s="21"/>
      <c r="F18" s="65"/>
    </row>
    <row r="19" spans="2:6" s="30" customFormat="1" ht="14.25" thickTop="1" thickBot="1">
      <c r="B19" s="55" t="s">
        <v>23</v>
      </c>
      <c r="C19" s="56">
        <v>197407</v>
      </c>
      <c r="D19" s="56">
        <v>103099</v>
      </c>
      <c r="E19" s="31"/>
      <c r="F19" s="65"/>
    </row>
    <row r="20" spans="2:6" s="26" customFormat="1" ht="14.25" thickTop="1" thickBot="1">
      <c r="B20" s="55" t="s">
        <v>24</v>
      </c>
      <c r="D20" s="57">
        <v>0</v>
      </c>
      <c r="E20" s="28"/>
      <c r="F20" s="65"/>
    </row>
    <row r="21" spans="2:6" s="26" customFormat="1" ht="14.25" thickTop="1" thickBot="1">
      <c r="B21" s="53" t="s">
        <v>25</v>
      </c>
      <c r="C21" s="57">
        <v>69254203</v>
      </c>
      <c r="D21" s="54">
        <f>D9+D10+D11+D12+D13+D14+D15+D19+D20</f>
        <v>156029106</v>
      </c>
      <c r="E21" s="28"/>
      <c r="F21" s="66"/>
    </row>
    <row r="22" spans="2:6" ht="14.25" thickTop="1" thickBot="1">
      <c r="B22" s="53" t="s">
        <v>26</v>
      </c>
      <c r="C22" s="54">
        <v>-1257570</v>
      </c>
      <c r="D22" s="54">
        <f>D8-D21</f>
        <v>3587566</v>
      </c>
      <c r="E22" s="21"/>
      <c r="F22" s="66"/>
    </row>
    <row r="23" spans="2:6" s="7" customFormat="1" ht="14.25" thickTop="1" thickBot="1">
      <c r="B23" s="55" t="s">
        <v>27</v>
      </c>
      <c r="C23" s="56">
        <v>95587</v>
      </c>
      <c r="D23" s="56">
        <v>194695</v>
      </c>
      <c r="E23" s="27"/>
      <c r="F23" s="65"/>
    </row>
    <row r="24" spans="2:6" s="7" customFormat="1" ht="14.25" thickTop="1" thickBot="1">
      <c r="B24" s="55" t="s">
        <v>28</v>
      </c>
      <c r="C24" s="56">
        <v>4029</v>
      </c>
      <c r="D24" s="56">
        <v>151506</v>
      </c>
      <c r="E24" s="27"/>
      <c r="F24" s="65"/>
    </row>
    <row r="25" spans="2:6" s="26" customFormat="1" ht="14.25" thickTop="1" thickBot="1">
      <c r="B25" s="53" t="s">
        <v>29</v>
      </c>
      <c r="C25" s="54">
        <v>99616</v>
      </c>
      <c r="D25" s="54">
        <f>D23+D24</f>
        <v>346201</v>
      </c>
      <c r="F25" s="66"/>
    </row>
    <row r="26" spans="2:6" ht="25.15" customHeight="1" thickTop="1" thickBot="1">
      <c r="B26" s="55" t="s">
        <v>30</v>
      </c>
      <c r="C26" s="54">
        <v>0</v>
      </c>
      <c r="D26" s="56">
        <v>0</v>
      </c>
      <c r="F26" s="66"/>
    </row>
    <row r="27" spans="2:6" ht="14.25" thickTop="1" thickBot="1">
      <c r="B27" s="55" t="s">
        <v>31</v>
      </c>
      <c r="C27" s="56">
        <v>57155</v>
      </c>
      <c r="D27" s="56">
        <v>101443</v>
      </c>
      <c r="F27" s="65"/>
    </row>
    <row r="28" spans="2:6" ht="14.25" thickTop="1" thickBot="1">
      <c r="B28" s="55" t="s">
        <v>32</v>
      </c>
      <c r="C28" s="56">
        <v>5436</v>
      </c>
      <c r="D28" s="56">
        <v>43653</v>
      </c>
      <c r="F28" s="65"/>
    </row>
    <row r="29" spans="2:6" s="24" customFormat="1" ht="14.25" thickTop="1" thickBot="1">
      <c r="B29" s="53" t="s">
        <v>33</v>
      </c>
      <c r="C29" s="54">
        <v>62591</v>
      </c>
      <c r="D29" s="54">
        <f>D27+D28+D26</f>
        <v>145096</v>
      </c>
      <c r="F29" s="66"/>
    </row>
    <row r="30" spans="2:6" ht="14.25" thickTop="1" thickBot="1">
      <c r="B30" s="53" t="s">
        <v>34</v>
      </c>
      <c r="C30" s="56">
        <v>37025</v>
      </c>
      <c r="D30" s="60">
        <v>201105</v>
      </c>
      <c r="F30" s="65"/>
    </row>
    <row r="31" spans="2:6" ht="14.25" thickTop="1" thickBot="1">
      <c r="B31" s="53" t="s">
        <v>35</v>
      </c>
      <c r="C31" s="60">
        <v>68096249</v>
      </c>
      <c r="D31" s="54">
        <f>D8+D25</f>
        <v>159962873</v>
      </c>
      <c r="F31" s="66"/>
    </row>
    <row r="32" spans="2:6" ht="14.25" thickTop="1" thickBot="1">
      <c r="B32" s="53" t="s">
        <v>36</v>
      </c>
      <c r="C32" s="54">
        <v>69316794</v>
      </c>
      <c r="D32" s="54">
        <f>D21+D29</f>
        <v>156174202</v>
      </c>
      <c r="F32" s="66"/>
    </row>
    <row r="33" spans="2:6" ht="14.25" thickTop="1" thickBot="1">
      <c r="B33" s="53" t="s">
        <v>37</v>
      </c>
      <c r="C33" s="54">
        <v>-1220545</v>
      </c>
      <c r="D33" s="54">
        <f>D31-D32</f>
        <v>3788671</v>
      </c>
      <c r="F33" s="66"/>
    </row>
    <row r="34" spans="2:6" ht="14.25" thickTop="1" thickBot="1">
      <c r="B34" s="55" t="s">
        <v>38</v>
      </c>
      <c r="C34" s="67">
        <v>0</v>
      </c>
      <c r="D34" s="56">
        <v>1595819</v>
      </c>
      <c r="F34" s="65"/>
    </row>
    <row r="35" spans="2:6" ht="25.5" thickTop="1" thickBot="1">
      <c r="B35" s="58" t="s">
        <v>75</v>
      </c>
      <c r="C35" s="56">
        <v>678110</v>
      </c>
      <c r="D35" s="56">
        <v>0</v>
      </c>
      <c r="F35" s="65"/>
    </row>
    <row r="36" spans="2:6" ht="14.25" thickTop="1" thickBot="1">
      <c r="B36" s="54" t="s">
        <v>74</v>
      </c>
      <c r="C36" s="54">
        <v>-1898655</v>
      </c>
      <c r="D36" s="54">
        <f>D33-D34-D35</f>
        <v>2192852</v>
      </c>
      <c r="F36" s="65"/>
    </row>
    <row r="37" spans="2:6" ht="13.5" thickTop="1">
      <c r="F37" s="66"/>
    </row>
  </sheetData>
  <phoneticPr fontId="4" type="noConversion"/>
  <pageMargins left="0.22" right="0.21" top="0.75" bottom="0.25" header="0.3" footer="0.3"/>
  <pageSetup paperSize="9" fitToHeight="0" orientation="landscape" r:id="rId1"/>
  <headerFooter>
    <oddFooter>&amp;C&amp;1#&amp;"Calibri"&amp;10&amp;K000000Internal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30"/>
  <sheetViews>
    <sheetView showGridLines="0" tabSelected="1" zoomScaleNormal="100" workbookViewId="0">
      <selection activeCell="C34" sqref="C34"/>
    </sheetView>
  </sheetViews>
  <sheetFormatPr defaultColWidth="9.28515625" defaultRowHeight="12.75"/>
  <cols>
    <col min="1" max="1" width="4.7109375" customWidth="1"/>
    <col min="2" max="2" width="53.7109375" style="3" customWidth="1"/>
    <col min="3" max="4" width="12.7109375" style="3" customWidth="1"/>
  </cols>
  <sheetData>
    <row r="2" spans="2:14" ht="12.75" customHeight="1" thickBot="1">
      <c r="B2" s="33" t="s">
        <v>68</v>
      </c>
      <c r="C2" s="13"/>
      <c r="D2" s="13"/>
    </row>
    <row r="3" spans="2:14" ht="13.5" thickTop="1">
      <c r="B3" s="36" t="s">
        <v>72</v>
      </c>
      <c r="C3" s="61">
        <v>45747</v>
      </c>
      <c r="D3" s="61">
        <v>45838</v>
      </c>
    </row>
    <row r="4" spans="2:14" ht="13.5" thickBot="1">
      <c r="B4" s="46"/>
      <c r="C4" s="49"/>
      <c r="D4" s="49"/>
    </row>
    <row r="5" spans="2:14" ht="14.25" thickTop="1" thickBot="1">
      <c r="B5" s="57" t="s">
        <v>39</v>
      </c>
      <c r="C5" s="54">
        <f t="shared" ref="C5" si="0">C6+C7+C8</f>
        <v>24899896</v>
      </c>
      <c r="D5" s="54">
        <f t="shared" ref="D5" si="1">D6+D7+D8</f>
        <v>23526048</v>
      </c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ht="14.25" thickTop="1" thickBot="1">
      <c r="B6" s="59" t="s">
        <v>40</v>
      </c>
      <c r="C6" s="56">
        <v>32726</v>
      </c>
      <c r="D6" s="56">
        <v>26660</v>
      </c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ht="14.25" thickTop="1" thickBot="1">
      <c r="B7" s="59" t="s">
        <v>41</v>
      </c>
      <c r="C7" s="56">
        <v>24867170</v>
      </c>
      <c r="D7" s="56">
        <v>23499388</v>
      </c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ht="14.25" thickTop="1" thickBot="1">
      <c r="B8" s="59" t="s">
        <v>42</v>
      </c>
      <c r="C8" s="56">
        <v>0</v>
      </c>
      <c r="D8" s="56">
        <v>0</v>
      </c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ht="14.25" thickTop="1" thickBot="1">
      <c r="B9" s="57" t="s">
        <v>43</v>
      </c>
      <c r="C9" s="54">
        <f t="shared" ref="C9" si="2">C10+C11+C12+C13</f>
        <v>113244689</v>
      </c>
      <c r="D9" s="54">
        <f t="shared" ref="D9" si="3">D10+D11+D12+D13</f>
        <v>120331089</v>
      </c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ht="14.25" thickTop="1" thickBot="1">
      <c r="B10" s="59" t="s">
        <v>44</v>
      </c>
      <c r="C10" s="56">
        <v>44444934</v>
      </c>
      <c r="D10" s="56">
        <v>41413819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14.25" thickTop="1" thickBot="1">
      <c r="B11" s="59" t="s">
        <v>45</v>
      </c>
      <c r="C11" s="56">
        <v>60425809</v>
      </c>
      <c r="D11" s="56">
        <v>71774488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2:14" ht="14.25" thickTop="1" thickBot="1">
      <c r="B12" s="59" t="s">
        <v>46</v>
      </c>
      <c r="C12" s="56">
        <v>0</v>
      </c>
      <c r="D12" s="56"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2:14" ht="14.25" thickTop="1" thickBot="1">
      <c r="B13" s="59" t="s">
        <v>47</v>
      </c>
      <c r="C13" s="56">
        <v>8373946</v>
      </c>
      <c r="D13" s="56">
        <v>7142782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2:14" ht="14.25" thickTop="1" thickBot="1">
      <c r="B14" s="59" t="s">
        <v>48</v>
      </c>
      <c r="C14" s="56">
        <v>981472</v>
      </c>
      <c r="D14" s="56">
        <v>960027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2:14" ht="14.25" thickTop="1" thickBot="1">
      <c r="B15" s="57" t="s">
        <v>49</v>
      </c>
      <c r="C15" s="54">
        <f>C5+C9+C14</f>
        <v>139126057</v>
      </c>
      <c r="D15" s="54">
        <f t="shared" ref="D15" si="4">D5+D9+D14</f>
        <v>144817164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2:14" ht="14.25" thickTop="1" thickBot="1">
      <c r="B16" s="59" t="s">
        <v>50</v>
      </c>
      <c r="C16" s="56">
        <v>52694466</v>
      </c>
      <c r="D16" s="56">
        <v>58062289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2:14" ht="14.25" thickTop="1" thickBot="1">
      <c r="B17" s="59" t="s">
        <v>51</v>
      </c>
      <c r="C17" s="56">
        <v>1878093</v>
      </c>
      <c r="D17" s="56">
        <v>1609869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2:14" ht="14.25" thickTop="1" thickBot="1">
      <c r="B18" s="57" t="s">
        <v>52</v>
      </c>
      <c r="C18" s="54">
        <f t="shared" ref="C18" si="5">C16+C17</f>
        <v>54572559</v>
      </c>
      <c r="D18" s="54">
        <f t="shared" ref="D18" si="6">D16+D17</f>
        <v>59672158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2:14" ht="14.25" thickTop="1" thickBot="1">
      <c r="B19" s="58" t="s">
        <v>53</v>
      </c>
      <c r="C19" s="56">
        <v>0</v>
      </c>
      <c r="D19" s="56">
        <v>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2:14" ht="14.25" thickTop="1" thickBot="1">
      <c r="B20" s="58" t="s">
        <v>54</v>
      </c>
      <c r="C20" s="56">
        <v>0</v>
      </c>
      <c r="D20" s="56">
        <v>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2:14" ht="14.25" thickTop="1" thickBot="1">
      <c r="B21" s="58" t="s">
        <v>55</v>
      </c>
      <c r="C21" s="56">
        <v>19177</v>
      </c>
      <c r="D21" s="56">
        <v>19177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2:14" ht="14.25" thickTop="1" thickBot="1">
      <c r="B22" s="58" t="s">
        <v>56</v>
      </c>
      <c r="C22" s="56">
        <v>0</v>
      </c>
      <c r="D22" s="56">
        <v>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2:14" ht="14.25" thickTop="1" thickBot="1">
      <c r="B23" s="58" t="s">
        <v>57</v>
      </c>
      <c r="C23" s="56">
        <v>39989348</v>
      </c>
      <c r="D23" s="56">
        <v>39989348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2:14" ht="14.25" thickTop="1" thickBot="1">
      <c r="B24" s="58" t="s">
        <v>58</v>
      </c>
      <c r="C24" s="56">
        <v>7480655</v>
      </c>
      <c r="D24" s="56">
        <v>7480655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2:14" ht="14.25" thickTop="1" thickBot="1">
      <c r="B25" s="58" t="s">
        <v>59</v>
      </c>
      <c r="C25" s="56">
        <f>652877+3823050+358494</f>
        <v>4834421</v>
      </c>
      <c r="D25" s="56">
        <f>632634+4181544</f>
        <v>4814178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2:14" ht="14.25" thickTop="1" thickBot="1">
      <c r="B26" s="58" t="s">
        <v>60</v>
      </c>
      <c r="C26" s="56">
        <v>34166906</v>
      </c>
      <c r="D26" s="56">
        <v>30687150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2:14" ht="14.25" thickTop="1" thickBot="1">
      <c r="B27" s="57" t="s">
        <v>61</v>
      </c>
      <c r="C27" s="54">
        <v>1898655</v>
      </c>
      <c r="D27" s="54">
        <v>2192852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2:14" ht="14.25" thickTop="1" thickBot="1">
      <c r="B28" s="58" t="s">
        <v>62</v>
      </c>
      <c r="C28" s="56">
        <v>0</v>
      </c>
      <c r="D28" s="56">
        <v>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2:14" ht="14.25" thickTop="1" thickBot="1">
      <c r="B29" s="57" t="s">
        <v>63</v>
      </c>
      <c r="C29" s="54">
        <f>C23+C25+C26-C27-C28-C21+C24+C22</f>
        <v>84553498</v>
      </c>
      <c r="D29" s="54">
        <f>D23+D25+D26+D27-D28-D21+D24+D22</f>
        <v>85145006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2:14" ht="13.5" thickTop="1"/>
  </sheetData>
  <phoneticPr fontId="4" type="noConversion"/>
  <pageMargins left="0.45" right="0.17" top="0.75" bottom="0.23" header="0.3" footer="0.3"/>
  <pageSetup scale="41" orientation="portrait" r:id="rId1"/>
  <headerFooter>
    <oddFooter>&amp;C&amp;1#&amp;"Calibri"&amp;10&amp;K000000Internal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E23"/>
  <sheetViews>
    <sheetView showGridLines="0" zoomScale="99" zoomScaleNormal="99" workbookViewId="0">
      <pane ySplit="5" topLeftCell="A6" activePane="bottomLeft" state="frozen"/>
      <selection activeCell="D34" sqref="D34"/>
      <selection pane="bottomLeft" activeCell="D28" sqref="D28"/>
    </sheetView>
  </sheetViews>
  <sheetFormatPr defaultRowHeight="12.75"/>
  <cols>
    <col min="1" max="1" width="4.85546875" customWidth="1"/>
    <col min="2" max="2" width="53.7109375" customWidth="1"/>
    <col min="3" max="3" width="12.7109375" customWidth="1"/>
    <col min="4" max="4" width="14.28515625" bestFit="1" customWidth="1"/>
  </cols>
  <sheetData>
    <row r="2" spans="2:31" ht="13.5" thickBot="1"/>
    <row r="3" spans="2:31" ht="13.5" thickTop="1">
      <c r="B3" s="36" t="s">
        <v>73</v>
      </c>
      <c r="C3" s="47"/>
      <c r="D3" s="47"/>
    </row>
    <row r="4" spans="2:31" ht="13.5" thickBot="1">
      <c r="B4" s="48"/>
      <c r="C4" s="49" t="s">
        <v>76</v>
      </c>
      <c r="D4" s="49" t="s">
        <v>77</v>
      </c>
      <c r="E4" s="22"/>
      <c r="F4" s="22"/>
      <c r="G4" s="22"/>
      <c r="H4" s="22"/>
      <c r="I4" s="22"/>
    </row>
    <row r="5" spans="2:31" ht="12" customHeight="1" thickTop="1" thickBot="1">
      <c r="B5" s="50"/>
      <c r="C5" s="51"/>
      <c r="D5" s="51"/>
      <c r="E5" s="22"/>
      <c r="F5" s="22"/>
      <c r="G5" s="22"/>
      <c r="H5" s="22"/>
      <c r="I5" s="22"/>
    </row>
    <row r="6" spans="2:31" ht="15.75" thickTop="1" thickBot="1">
      <c r="B6" s="38" t="s">
        <v>64</v>
      </c>
      <c r="C6" s="39"/>
      <c r="D6" s="39">
        <v>91353216.459999993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31" ht="15.75" thickTop="1" thickBot="1">
      <c r="B7" s="38" t="s">
        <v>65</v>
      </c>
      <c r="C7" s="39"/>
      <c r="D7" s="39">
        <v>61583515.880000003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31" ht="15.75" thickTop="1" thickBot="1">
      <c r="B8" s="38" t="s">
        <v>66</v>
      </c>
      <c r="C8" s="39"/>
      <c r="D8" s="39">
        <v>669361.01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2:31" s="26" customFormat="1" ht="16.5" thickTop="1" thickBot="1">
      <c r="B9" s="45" t="s">
        <v>67</v>
      </c>
      <c r="C9" s="44"/>
      <c r="D9" s="44">
        <f>D6+D7+D8</f>
        <v>153606093.34999999</v>
      </c>
      <c r="E9" s="22"/>
      <c r="F9" s="22"/>
      <c r="G9" s="22"/>
      <c r="H9" s="22"/>
      <c r="I9" s="22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2:31" ht="13.5" thickTop="1">
      <c r="B10" s="17"/>
      <c r="C10" s="17"/>
      <c r="D10" s="1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2:31">
      <c r="B11" s="16"/>
      <c r="C11" s="16"/>
      <c r="D11" s="16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2:31">
      <c r="B12" s="16"/>
      <c r="C12" s="16"/>
      <c r="D12" s="16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2:31">
      <c r="B13" s="16"/>
      <c r="C13" s="16"/>
      <c r="D13" s="16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2:31" s="8" customFormat="1">
      <c r="B14" s="17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2:31">
      <c r="B15" s="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2:31">
      <c r="B16" s="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2:30">
      <c r="B17" s="3"/>
      <c r="C17" s="3"/>
      <c r="D17" s="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2:30">
      <c r="B18" s="3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2:30">
      <c r="B19" s="3"/>
    </row>
    <row r="20" spans="2:30">
      <c r="B20" s="3"/>
      <c r="C20" s="3"/>
      <c r="D20" s="3"/>
    </row>
    <row r="21" spans="2:30">
      <c r="B21" s="3"/>
      <c r="C21" s="3"/>
      <c r="D21" s="3"/>
    </row>
    <row r="22" spans="2:30">
      <c r="B22" s="3"/>
      <c r="C22" s="3"/>
      <c r="D22" s="3"/>
    </row>
    <row r="23" spans="2:30">
      <c r="B23" s="3"/>
      <c r="C23" s="3"/>
      <c r="D23" s="3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Index</vt:lpstr>
      <vt:lpstr>Indicatori cheie</vt:lpstr>
      <vt:lpstr>Sit veniturilor &amp; cheltuielilor</vt:lpstr>
      <vt:lpstr>Poziția Financiară</vt:lpstr>
      <vt:lpstr>Vânzări pe divizii</vt:lpstr>
      <vt:lpstr>'Indicatori cheie'!Print_Area</vt:lpstr>
      <vt:lpstr>'Poziția Financiară'!Print_Area</vt:lpstr>
      <vt:lpstr>'Sit veniturilor &amp; cheltuielilor'!Print_Area</vt:lpstr>
    </vt:vector>
  </TitlesOfParts>
  <Manager/>
  <Company>OMV Aktiengesellschaft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X01000215</dc:creator>
  <cp:keywords/>
  <dc:description/>
  <cp:lastModifiedBy>User</cp:lastModifiedBy>
  <cp:revision/>
  <cp:lastPrinted>2023-11-13T08:57:36Z</cp:lastPrinted>
  <dcterms:created xsi:type="dcterms:W3CDTF">2007-04-30T07:07:14Z</dcterms:created>
  <dcterms:modified xsi:type="dcterms:W3CDTF">2025-08-19T08:18:05Z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b6d50f11-2948-4504-b85a-3bd8bed9a0fc_Enabled">
    <vt:lpwstr>true</vt:lpwstr>
  </property>
  <property fmtid="{D5CDD505-2E9C-101B-9397-08002B2CF9AE}" pid="5" name="MSIP_Label_b6d50f11-2948-4504-b85a-3bd8bed9a0fc_SetDate">
    <vt:lpwstr>2023-04-27T16:03:45Z</vt:lpwstr>
  </property>
  <property fmtid="{D5CDD505-2E9C-101B-9397-08002B2CF9AE}" pid="6" name="MSIP_Label_b6d50f11-2948-4504-b85a-3bd8bed9a0fc_Method">
    <vt:lpwstr>Standard</vt:lpwstr>
  </property>
  <property fmtid="{D5CDD505-2E9C-101B-9397-08002B2CF9AE}" pid="7" name="MSIP_Label_b6d50f11-2948-4504-b85a-3bd8bed9a0fc_Name">
    <vt:lpwstr>Internal</vt:lpwstr>
  </property>
  <property fmtid="{D5CDD505-2E9C-101B-9397-08002B2CF9AE}" pid="8" name="MSIP_Label_b6d50f11-2948-4504-b85a-3bd8bed9a0fc_SiteId">
    <vt:lpwstr>a8f2ac6f-681f-4361-b51f-c85d86014a17</vt:lpwstr>
  </property>
  <property fmtid="{D5CDD505-2E9C-101B-9397-08002B2CF9AE}" pid="9" name="MSIP_Label_b6d50f11-2948-4504-b85a-3bd8bed9a0fc_ActionId">
    <vt:lpwstr>f82e0033-ef96-4a05-87c1-858d5b19e9d9</vt:lpwstr>
  </property>
  <property fmtid="{D5CDD505-2E9C-101B-9397-08002B2CF9AE}" pid="10" name="MSIP_Label_b6d50f11-2948-4504-b85a-3bd8bed9a0fc_ContentBits">
    <vt:lpwstr>2</vt:lpwstr>
  </property>
</Properties>
</file>